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haagsehogeschool-my.sharepoint.com/personal/gmtuk_hhs_nl/Documents/Error Budgeting/"/>
    </mc:Choice>
  </mc:AlternateContent>
  <xr:revisionPtr revIDLastSave="13" documentId="8_{8F9B1F3C-8606-46CF-BC87-9D61EBF40441}" xr6:coauthVersionLast="47" xr6:coauthVersionMax="47" xr10:uidLastSave="{52E9BC36-6DE5-4926-B292-8A5C6D11B545}"/>
  <bookViews>
    <workbookView xWindow="-120" yWindow="-120" windowWidth="38640" windowHeight="21240" xr2:uid="{699695A5-FD52-4D12-B164-60F9FF4C911D}"/>
  </bookViews>
  <sheets>
    <sheet name="Chauvenet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1" l="1"/>
  <c r="D2" i="1"/>
  <c r="D3" i="1"/>
  <c r="D4" i="1"/>
  <c r="D5" i="1"/>
  <c r="D6" i="1"/>
  <c r="D7" i="1"/>
  <c r="D8" i="1"/>
  <c r="D9" i="1"/>
  <c r="D10" i="1"/>
  <c r="D11" i="1"/>
  <c r="D13" i="1"/>
  <c r="D14" i="1"/>
  <c r="D15" i="1"/>
  <c r="D16" i="1"/>
  <c r="B2" i="1"/>
  <c r="C2" i="1" s="1"/>
  <c r="B10" i="1"/>
  <c r="C10" i="1" s="1"/>
  <c r="B5" i="1"/>
  <c r="C5" i="1" s="1"/>
  <c r="B4" i="1"/>
  <c r="C4" i="1" s="1"/>
  <c r="B3" i="1"/>
  <c r="C3" i="1" s="1"/>
  <c r="B7" i="1" l="1"/>
  <c r="C7" i="1" s="1"/>
  <c r="B6" i="1"/>
  <c r="C6" i="1" s="1"/>
  <c r="B8" i="1" l="1"/>
  <c r="C8" i="1" s="1"/>
  <c r="C11" i="1" s="1"/>
  <c r="C12" i="1" s="1"/>
  <c r="C13" i="1" s="1"/>
  <c r="B9" i="1"/>
  <c r="C9" i="1" s="1"/>
  <c r="C14" i="1" l="1"/>
  <c r="C15" i="1" s="1"/>
  <c r="B11" i="1"/>
  <c r="B13" i="1" s="1"/>
  <c r="B14" i="1" l="1"/>
  <c r="B15" i="1" l="1"/>
  <c r="C16" i="1" l="1"/>
  <c r="B16" i="1"/>
</calcChain>
</file>

<file path=xl/sharedStrings.xml><?xml version="1.0" encoding="utf-8"?>
<sst xmlns="http://schemas.openxmlformats.org/spreadsheetml/2006/main" count="19" uniqueCount="19">
  <si>
    <t>gemiddelde</t>
  </si>
  <si>
    <t>hoogste</t>
  </si>
  <si>
    <t>laagste</t>
  </si>
  <si>
    <t>verwachtingswaarde</t>
  </si>
  <si>
    <t>afwijking 1</t>
  </si>
  <si>
    <t>afwijking 2</t>
  </si>
  <si>
    <t>grootste afwijking</t>
  </si>
  <si>
    <t>kans kleiner (of groter)</t>
  </si>
  <si>
    <t>kans grotere afwijking</t>
  </si>
  <si>
    <t>aantal metingen</t>
  </si>
  <si>
    <t>VERWERPEN?</t>
  </si>
  <si>
    <t>standaardafwijking ("N-1")</t>
  </si>
  <si>
    <t>verdachte waarde</t>
  </si>
  <si>
    <t>aantal keer std</t>
  </si>
  <si>
    <t>aflezen tabel</t>
  </si>
  <si>
    <t>berekening</t>
  </si>
  <si>
    <t>onafgerond</t>
  </si>
  <si>
    <t>afgerond</t>
  </si>
  <si>
    <t>formule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</si>
</sst>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2" fontId="0" fillId="0" borderId="0" xfId="0" applyNumberFormat="1"/>
    <xf numFmtId="11" fontId="0" fillId="0" borderId="0" xfId="0" applyNumberFormat="1"/>
    <xf numFmtId="0" fontId="2" fillId="0" borderId="0" xfId="0" applyFont="1"/>
    <xf numFmtId="165" fontId="0" fillId="0" borderId="0" xfId="0" applyNumberFormat="1"/>
    <xf numFmtId="0" fontId="0" fillId="2" borderId="0" xfId="0" applyFill="1"/>
    <xf numFmtId="166" fontId="0" fillId="0" borderId="0" xfId="0" applyNumberFormat="1"/>
    <xf numFmtId="0" fontId="2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4048B-1E95-43A1-8060-6D7920D6865C}">
  <dimension ref="A1:D35"/>
  <sheetViews>
    <sheetView tabSelected="1" zoomScale="220" zoomScaleNormal="220" workbookViewId="0">
      <selection activeCell="G6" sqref="G6"/>
    </sheetView>
  </sheetViews>
  <sheetFormatPr defaultRowHeight="15" x14ac:dyDescent="0.25"/>
  <cols>
    <col min="1" max="1" width="23.5703125" customWidth="1"/>
    <col min="2" max="2" width="13.42578125" customWidth="1"/>
    <col min="3" max="3" width="8.7109375" customWidth="1"/>
    <col min="4" max="4" width="39.42578125" customWidth="1"/>
  </cols>
  <sheetData>
    <row r="1" spans="1:4" s="4" customFormat="1" x14ac:dyDescent="0.25">
      <c r="A1" s="8" t="s">
        <v>15</v>
      </c>
      <c r="B1" s="8" t="s">
        <v>16</v>
      </c>
      <c r="C1" s="8" t="s">
        <v>17</v>
      </c>
      <c r="D1" s="8" t="s">
        <v>18</v>
      </c>
    </row>
    <row r="2" spans="1:4" x14ac:dyDescent="0.25">
      <c r="A2" t="s">
        <v>0</v>
      </c>
      <c r="B2">
        <f>AVERAGE(Data!A:A)</f>
        <v>3.3833333333333333</v>
      </c>
      <c r="C2" s="2">
        <f>ROUND(B2,2)</f>
        <v>3.38</v>
      </c>
      <c r="D2" s="6" t="str">
        <f>"=GEMIDDELDE(A:A)"</f>
        <v>=GEMIDDELDE(A:A)</v>
      </c>
    </row>
    <row r="3" spans="1:4" x14ac:dyDescent="0.25">
      <c r="A3" t="s">
        <v>11</v>
      </c>
      <c r="B3">
        <f>_xlfn.STDEV.S(Data!A:A)</f>
        <v>0.80353386155573114</v>
      </c>
      <c r="C3" s="5">
        <f>ROUND(B3,4)</f>
        <v>0.80349999999999999</v>
      </c>
      <c r="D3" s="6" t="str">
        <f>"=STDEV.S(A:A)"</f>
        <v>=STDEV.S(A:A)</v>
      </c>
    </row>
    <row r="4" spans="1:4" x14ac:dyDescent="0.25">
      <c r="A4" t="s">
        <v>1</v>
      </c>
      <c r="B4">
        <f>MAX(Data!A:A)</f>
        <v>3.9</v>
      </c>
      <c r="C4">
        <f>B4</f>
        <v>3.9</v>
      </c>
      <c r="D4" s="6" t="str">
        <f>"=MAX(A:A)"</f>
        <v>=MAX(A:A)</v>
      </c>
    </row>
    <row r="5" spans="1:4" x14ac:dyDescent="0.25">
      <c r="A5" t="s">
        <v>2</v>
      </c>
      <c r="B5">
        <f>MIN(Data!A:A)</f>
        <v>1.8</v>
      </c>
      <c r="C5">
        <f>B5</f>
        <v>1.8</v>
      </c>
      <c r="D5" s="6" t="str">
        <f>"=MIN(A:A)"</f>
        <v>=MIN(A:A)</v>
      </c>
    </row>
    <row r="6" spans="1:4" x14ac:dyDescent="0.25">
      <c r="A6" t="s">
        <v>4</v>
      </c>
      <c r="B6">
        <f>B4-B2</f>
        <v>0.51666666666666661</v>
      </c>
      <c r="C6" s="2">
        <f>ROUND(B6,2)</f>
        <v>0.52</v>
      </c>
      <c r="D6" s="6" t="str">
        <f>"=C3-C1"</f>
        <v>=C3-C1</v>
      </c>
    </row>
    <row r="7" spans="1:4" x14ac:dyDescent="0.25">
      <c r="A7" t="s">
        <v>5</v>
      </c>
      <c r="B7">
        <f>B2-B5</f>
        <v>1.5833333333333333</v>
      </c>
      <c r="C7" s="2">
        <f>ROUND(B7,2)</f>
        <v>1.58</v>
      </c>
      <c r="D7" s="6" t="str">
        <f>"=C1-C4"</f>
        <v>=C1-C4</v>
      </c>
    </row>
    <row r="8" spans="1:4" x14ac:dyDescent="0.25">
      <c r="A8" t="s">
        <v>6</v>
      </c>
      <c r="B8">
        <f>MAX(B6:B7)</f>
        <v>1.5833333333333333</v>
      </c>
      <c r="C8" s="2">
        <f>ROUND(B8,2)</f>
        <v>1.58</v>
      </c>
      <c r="D8" s="6" t="str">
        <f>"=MAX(C5:C6)"</f>
        <v>=MAX(C5:C6)</v>
      </c>
    </row>
    <row r="9" spans="1:4" x14ac:dyDescent="0.25">
      <c r="A9" t="s">
        <v>12</v>
      </c>
      <c r="B9">
        <f>IF(B6&gt;B7,B4,B5)</f>
        <v>1.8</v>
      </c>
      <c r="C9">
        <f>B9</f>
        <v>1.8</v>
      </c>
      <c r="D9" s="6" t="str">
        <f>"=ALS(C5&gt;C6;C3;C4)"</f>
        <v>=ALS(C5&gt;C6;C3;C4)</v>
      </c>
    </row>
    <row r="10" spans="1:4" x14ac:dyDescent="0.25">
      <c r="A10" t="s">
        <v>9</v>
      </c>
      <c r="B10">
        <f>COUNTA(Data!A:A)</f>
        <v>6</v>
      </c>
      <c r="C10">
        <f>B10</f>
        <v>6</v>
      </c>
      <c r="D10" s="6" t="str">
        <f>"=AANTALARG(A:A)"</f>
        <v>=AANTALARG(A:A)</v>
      </c>
    </row>
    <row r="11" spans="1:4" x14ac:dyDescent="0.25">
      <c r="A11" t="s">
        <v>13</v>
      </c>
      <c r="B11">
        <f>B8/B3</f>
        <v>1.9704624896178282</v>
      </c>
      <c r="C11" s="7">
        <f>ROUND(C8/C3,2)</f>
        <v>1.97</v>
      </c>
      <c r="D11" s="6" t="str">
        <f>"=C7/C2"</f>
        <v>=C7/C2</v>
      </c>
    </row>
    <row r="12" spans="1:4" x14ac:dyDescent="0.25">
      <c r="A12" t="s">
        <v>14</v>
      </c>
      <c r="C12" s="5">
        <f>ROUND(NORMDIST(C11,0,1,TRUE),4)</f>
        <v>0.97560000000000002</v>
      </c>
      <c r="D12" s="6" t="str">
        <f>"=AFRONDEN(NORM.VERD(D10;0;1;WAAR);4)"</f>
        <v>=AFRONDEN(NORM.VERD(D10;0;1;WAAR);4)</v>
      </c>
    </row>
    <row r="13" spans="1:4" x14ac:dyDescent="0.25">
      <c r="A13" t="s">
        <v>7</v>
      </c>
      <c r="B13">
        <f>1-NORMDIST(B11,0,1,TRUE)</f>
        <v>2.4392694943295545E-2</v>
      </c>
      <c r="C13" s="5">
        <f>1-C12</f>
        <v>2.4399999999999977E-2</v>
      </c>
      <c r="D13" s="6" t="str">
        <f>"=1-NORM.VERD(C10;0;1;WAAR)"</f>
        <v>=1-NORM.VERD(C10;0;1;WAAR)</v>
      </c>
    </row>
    <row r="14" spans="1:4" x14ac:dyDescent="0.25">
      <c r="A14" t="s">
        <v>8</v>
      </c>
      <c r="B14">
        <f>2*B13</f>
        <v>4.8785389886591091E-2</v>
      </c>
      <c r="C14" s="5">
        <f>2*C13</f>
        <v>4.8799999999999955E-2</v>
      </c>
      <c r="D14" s="6" t="str">
        <f>"=2*C11"</f>
        <v>=2*C11</v>
      </c>
    </row>
    <row r="15" spans="1:4" x14ac:dyDescent="0.25">
      <c r="A15" t="s">
        <v>3</v>
      </c>
      <c r="B15">
        <f>B10*B14</f>
        <v>0.29271233931954654</v>
      </c>
      <c r="C15" s="2">
        <f>C10*C14</f>
        <v>0.29279999999999973</v>
      </c>
      <c r="D15" s="6" t="str">
        <f>"=C9*C12"</f>
        <v>=C9*C12</v>
      </c>
    </row>
    <row r="16" spans="1:4" x14ac:dyDescent="0.25">
      <c r="A16" s="4" t="s">
        <v>10</v>
      </c>
      <c r="B16" s="4" t="b">
        <f>B15&lt;0.5</f>
        <v>1</v>
      </c>
      <c r="C16" s="4" t="b">
        <f>C15&lt;0.5</f>
        <v>1</v>
      </c>
      <c r="D16" s="6" t="str">
        <f>"=C13&lt;0,5"</f>
        <v>=C13&lt;0,5</v>
      </c>
    </row>
    <row r="35" spans="2:2" x14ac:dyDescent="0.25">
      <c r="B35" s="3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EE09C-8404-4A90-9001-69B31D7CE760}">
  <dimension ref="A1:A101"/>
  <sheetViews>
    <sheetView workbookViewId="0">
      <selection sqref="A1:A1048576"/>
    </sheetView>
  </sheetViews>
  <sheetFormatPr defaultRowHeight="15" x14ac:dyDescent="0.25"/>
  <cols>
    <col min="1" max="1" width="4.7109375" style="1" customWidth="1"/>
  </cols>
  <sheetData>
    <row r="1" spans="1:1" x14ac:dyDescent="0.25">
      <c r="A1">
        <v>3.8</v>
      </c>
    </row>
    <row r="2" spans="1:1" x14ac:dyDescent="0.25">
      <c r="A2">
        <v>3.5</v>
      </c>
    </row>
    <row r="3" spans="1:1" x14ac:dyDescent="0.25">
      <c r="A3">
        <v>3.9</v>
      </c>
    </row>
    <row r="4" spans="1:1" x14ac:dyDescent="0.25">
      <c r="A4">
        <v>3.9</v>
      </c>
    </row>
    <row r="5" spans="1:1" x14ac:dyDescent="0.25">
      <c r="A5">
        <v>3.4</v>
      </c>
    </row>
    <row r="6" spans="1:1" x14ac:dyDescent="0.25">
      <c r="A6">
        <v>1.8</v>
      </c>
    </row>
    <row r="7" spans="1:1" x14ac:dyDescent="0.25">
      <c r="A7"/>
    </row>
    <row r="8" spans="1:1" x14ac:dyDescent="0.25">
      <c r="A8"/>
    </row>
    <row r="9" spans="1:1" x14ac:dyDescent="0.25">
      <c r="A9"/>
    </row>
    <row r="10" spans="1:1" x14ac:dyDescent="0.25">
      <c r="A10"/>
    </row>
    <row r="11" spans="1:1" x14ac:dyDescent="0.25">
      <c r="A11"/>
    </row>
    <row r="12" spans="1:1" x14ac:dyDescent="0.25">
      <c r="A12"/>
    </row>
    <row r="13" spans="1:1" x14ac:dyDescent="0.25">
      <c r="A13"/>
    </row>
    <row r="14" spans="1:1" x14ac:dyDescent="0.25">
      <c r="A14"/>
    </row>
    <row r="15" spans="1:1" x14ac:dyDescent="0.25">
      <c r="A15"/>
    </row>
    <row r="16" spans="1:1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x14ac:dyDescent="0.25">
      <c r="A26"/>
    </row>
    <row r="27" spans="1:1" x14ac:dyDescent="0.25">
      <c r="A27"/>
    </row>
    <row r="28" spans="1:1" x14ac:dyDescent="0.25">
      <c r="A28"/>
    </row>
    <row r="29" spans="1:1" x14ac:dyDescent="0.25">
      <c r="A29"/>
    </row>
    <row r="30" spans="1:1" x14ac:dyDescent="0.25">
      <c r="A30"/>
    </row>
    <row r="31" spans="1:1" x14ac:dyDescent="0.25">
      <c r="A31"/>
    </row>
    <row r="32" spans="1:1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917E503D95E42ABB259387FB7A804" ma:contentTypeVersion="12" ma:contentTypeDescription="Een nieuw document maken." ma:contentTypeScope="" ma:versionID="50bb31757e5772abe8dfe124a9dfe47f">
  <xsd:schema xmlns:xsd="http://www.w3.org/2001/XMLSchema" xmlns:xs="http://www.w3.org/2001/XMLSchema" xmlns:p="http://schemas.microsoft.com/office/2006/metadata/properties" xmlns:ns3="c268c19a-3c1c-4c1c-9cb0-ddb962b48976" xmlns:ns4="1cfd649a-c0c1-4103-b712-b9e5149fb12c" targetNamespace="http://schemas.microsoft.com/office/2006/metadata/properties" ma:root="true" ma:fieldsID="880b3d333f7561b41f128cc0b888ae13" ns3:_="" ns4:_="">
    <xsd:import namespace="c268c19a-3c1c-4c1c-9cb0-ddb962b48976"/>
    <xsd:import namespace="1cfd649a-c0c1-4103-b712-b9e5149fb1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8c19a-3c1c-4c1c-9cb0-ddb962b489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d649a-c0c1-4103-b712-b9e5149fb12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CA5CFB-0493-44B6-BA66-AB701BF240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E357EC3-33D4-4411-9C1D-84D0509433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68c19a-3c1c-4c1c-9cb0-ddb962b48976"/>
    <ds:schemaRef ds:uri="1cfd649a-c0c1-4103-b712-b9e5149fb1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AEAA22-8967-4992-8028-E96E991363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Chauvenet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</dc:creator>
  <cp:lastModifiedBy>Gerard Tuk</cp:lastModifiedBy>
  <dcterms:created xsi:type="dcterms:W3CDTF">2020-09-22T18:51:42Z</dcterms:created>
  <dcterms:modified xsi:type="dcterms:W3CDTF">2025-08-30T07:53:32Z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0x0101000A6917E503D95E42ABB259387FB7A804</vt:lpwstr>
  </property>
</Properties>
</file>